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rmeer\dfs$\users\ne\amurray\Desktop\Wilderness Ridge HOA\Budget\"/>
    </mc:Choice>
  </mc:AlternateContent>
  <xr:revisionPtr revIDLastSave="0" documentId="13_ncr:1_{CCA15E62-EC93-4655-96BA-52087A32753F}" xr6:coauthVersionLast="47" xr6:coauthVersionMax="47" xr10:uidLastSave="{00000000-0000-0000-0000-000000000000}"/>
  <bookViews>
    <workbookView xWindow="-28920" yWindow="-270" windowWidth="29040" windowHeight="15840" xr2:uid="{00000000-000D-0000-FFFF-FFFF00000000}"/>
  </bookViews>
  <sheets>
    <sheet name="2024" sheetId="3" r:id="rId1"/>
  </sheets>
  <definedNames>
    <definedName name="_xlnm.Print_Titles" localSheetId="0">'2024'!$A:$E,'2024'!$1:$1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3" l="1"/>
  <c r="AD23" i="3"/>
  <c r="L11" i="3"/>
  <c r="L25" i="3" s="1"/>
  <c r="J11" i="3"/>
  <c r="J25" i="3" s="1"/>
  <c r="H25" i="3"/>
  <c r="N25" i="3"/>
  <c r="P25" i="3"/>
  <c r="R25" i="3"/>
  <c r="T25" i="3"/>
  <c r="V25" i="3"/>
  <c r="X25" i="3"/>
  <c r="Z25" i="3"/>
  <c r="AA25" i="3"/>
  <c r="AB25" i="3"/>
  <c r="F25" i="3"/>
  <c r="AD13" i="3"/>
  <c r="F8" i="3"/>
  <c r="AB31" i="3"/>
  <c r="AB32" i="3" s="1"/>
  <c r="Z31" i="3"/>
  <c r="Z32" i="3" s="1"/>
  <c r="X31" i="3"/>
  <c r="X32" i="3" s="1"/>
  <c r="V31" i="3"/>
  <c r="V32" i="3" s="1"/>
  <c r="T31" i="3"/>
  <c r="T32" i="3" s="1"/>
  <c r="R31" i="3"/>
  <c r="R32" i="3" s="1"/>
  <c r="P31" i="3"/>
  <c r="P32" i="3" s="1"/>
  <c r="N31" i="3"/>
  <c r="N32" i="3" s="1"/>
  <c r="L31" i="3"/>
  <c r="L32" i="3" s="1"/>
  <c r="J31" i="3"/>
  <c r="J32" i="3" s="1"/>
  <c r="H31" i="3"/>
  <c r="H32" i="3" s="1"/>
  <c r="F31" i="3"/>
  <c r="F32" i="3" s="1"/>
  <c r="AD30" i="3"/>
  <c r="AD29" i="3"/>
  <c r="AD24" i="3"/>
  <c r="AD22" i="3"/>
  <c r="AD20" i="3"/>
  <c r="AD19" i="3"/>
  <c r="AD17" i="3"/>
  <c r="AD16" i="3"/>
  <c r="AD15" i="3"/>
  <c r="AD14" i="3"/>
  <c r="AD18" i="3"/>
  <c r="AD12" i="3"/>
  <c r="AD11" i="3"/>
  <c r="AD10" i="3"/>
  <c r="AB8" i="3"/>
  <c r="Z8" i="3"/>
  <c r="X8" i="3"/>
  <c r="V8" i="3"/>
  <c r="T8" i="3"/>
  <c r="R8" i="3"/>
  <c r="P8" i="3"/>
  <c r="N8" i="3"/>
  <c r="L8" i="3"/>
  <c r="J8" i="3"/>
  <c r="H8" i="3"/>
  <c r="AD7" i="3"/>
  <c r="AD6" i="3"/>
  <c r="F26" i="3" l="1"/>
  <c r="V26" i="3"/>
  <c r="V33" i="3" s="1"/>
  <c r="H26" i="3"/>
  <c r="H33" i="3" s="1"/>
  <c r="X26" i="3"/>
  <c r="X33" i="3" s="1"/>
  <c r="J26" i="3"/>
  <c r="J33" i="3" s="1"/>
  <c r="L26" i="3"/>
  <c r="L33" i="3" s="1"/>
  <c r="T26" i="3"/>
  <c r="T33" i="3" s="1"/>
  <c r="R26" i="3"/>
  <c r="R33" i="3" s="1"/>
  <c r="P26" i="3"/>
  <c r="P33" i="3" s="1"/>
  <c r="AB26" i="3"/>
  <c r="AB33" i="3" s="1"/>
  <c r="Z26" i="3"/>
  <c r="Z33" i="3" s="1"/>
  <c r="N26" i="3"/>
  <c r="AD25" i="3"/>
  <c r="AD32" i="3"/>
  <c r="AD8" i="3"/>
  <c r="AD31" i="3"/>
  <c r="AD26" i="3" l="1"/>
  <c r="AD33" i="3" s="1"/>
  <c r="AD35" i="3" s="1"/>
  <c r="N33" i="3"/>
  <c r="F33" i="3"/>
  <c r="F35" i="3" s="1"/>
  <c r="H35" i="3" l="1"/>
  <c r="J35" i="3" s="1"/>
  <c r="L35" i="3" s="1"/>
  <c r="N35" i="3" s="1"/>
  <c r="P35" i="3" s="1"/>
  <c r="R35" i="3" s="1"/>
  <c r="T35" i="3" s="1"/>
  <c r="V35" i="3" s="1"/>
  <c r="X35" i="3" s="1"/>
  <c r="Z35" i="3" s="1"/>
  <c r="AB35" i="3" s="1"/>
</calcChain>
</file>

<file path=xl/sharedStrings.xml><?xml version="1.0" encoding="utf-8"?>
<sst xmlns="http://schemas.openxmlformats.org/spreadsheetml/2006/main" count="62" uniqueCount="51">
  <si>
    <t>TOTAL</t>
  </si>
  <si>
    <t>Budget</t>
  </si>
  <si>
    <t>Ordinary Income/Expense</t>
  </si>
  <si>
    <t>Total Income</t>
  </si>
  <si>
    <t>Expense</t>
  </si>
  <si>
    <t>Accounting</t>
  </si>
  <si>
    <t>Insurance</t>
  </si>
  <si>
    <t>Snow removal</t>
  </si>
  <si>
    <t>Utilities</t>
  </si>
  <si>
    <t>Electric</t>
  </si>
  <si>
    <t>Water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</si>
  <si>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</si>
  <si>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</si>
  <si>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</si>
  <si>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</si>
  <si>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</si>
  <si>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</si>
  <si>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</si>
  <si>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</si>
  <si>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YTD Net Income</t>
  </si>
  <si>
    <t>Late Fees</t>
  </si>
  <si>
    <t>Other</t>
  </si>
  <si>
    <t>Annual Meeting Expense</t>
  </si>
  <si>
    <t>Supplies &amp; Mailings</t>
  </si>
  <si>
    <t>Income Taxes</t>
  </si>
  <si>
    <t xml:space="preserve">2024 WR HOA Dues </t>
  </si>
  <si>
    <t>285 lots @ $500 per lot</t>
  </si>
  <si>
    <t>Jan 24</t>
  </si>
  <si>
    <t>Feb 24</t>
  </si>
  <si>
    <t>Mar 24</t>
  </si>
  <si>
    <t>Apr 24</t>
  </si>
  <si>
    <t>May 24</t>
  </si>
  <si>
    <t>Jun 24</t>
  </si>
  <si>
    <t>July 24</t>
  </si>
  <si>
    <t>Aug 24</t>
  </si>
  <si>
    <t>Sept 24</t>
  </si>
  <si>
    <t>Oct 24</t>
  </si>
  <si>
    <t>Nov 24</t>
  </si>
  <si>
    <t>Dec 24</t>
  </si>
  <si>
    <t>Notes:</t>
  </si>
  <si>
    <t>Mowing/Lights Contract</t>
  </si>
  <si>
    <t>(5) It should be noted that all phases of the 5 year street resurfacing project were completed in Spring 2022 for a total cost of nearly $500,000 between 2017 and 2022. Accordingly, beginning 2023 and for several years thereafter, we expect no major street resurfacing expenses.  During the next 5 to 6 years, this will allow our cash reserves to build back to more historic levels of over $300,000 (2016) prior to incurring the significant street resurfacing expenses.</t>
  </si>
  <si>
    <t>Legal expenses</t>
  </si>
  <si>
    <t>Street Repairs/Cleaning (3)</t>
  </si>
  <si>
    <t>Repairs/Maintenance (2)</t>
  </si>
  <si>
    <t>Ground Maintenance (1)</t>
  </si>
  <si>
    <t>Website</t>
  </si>
  <si>
    <t xml:space="preserve">(3) Street Repairs/Cleaning of $47,600 includes: Annual crack repairs of $15,000 for all residential streets owned by the Wilderness Ridge HOA, $600 for annual street cleaning, and a one time expense of $32,000 for new street signs.  </t>
  </si>
  <si>
    <t>(2) Repairs/Maintenance of $10,200 includes: $6,000 reserved primarily for normal wear and tear of waterfall pump and equipment and other misc repairs including mail boxes and $4,200 of new sprinkler improvement</t>
  </si>
  <si>
    <t xml:space="preserve">(1) Ground Maintenance of $26,100 includes: $10,000 for Spring clean-up and tree maintenance, $1,500 in fertilizer application, $7,600 monthly maintenance, and $7,000 for new mulch.      </t>
  </si>
  <si>
    <t xml:space="preserve">(4) Cash balances are projected to be approximately $147,000 at 12/31/23. Based on budgeted Total Net Income of $5,000 for 2024, year-end cash balances are projected to be approximately $152,000 at 12/31/24.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</si>
</sst>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m/d"/>
  </numFmts>
  <fonts count="12" x14ac:knownFonts="1">
    <font>
      <sz val="10"/>
      <name val="Arial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3" fontId="1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164" fontId="2" fillId="0" borderId="3" xfId="0" applyNumberFormat="1" applyFont="1" applyBorder="1"/>
    <xf numFmtId="43" fontId="4" fillId="0" borderId="0" xfId="0" applyNumberFormat="1" applyFont="1"/>
    <xf numFmtId="164" fontId="4" fillId="0" borderId="4" xfId="0" applyNumberFormat="1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49" fontId="9" fillId="0" borderId="0" xfId="0" applyNumberFormat="1" applyFont="1"/>
    <xf numFmtId="164" fontId="11" fillId="0" borderId="0" xfId="0" applyNumberFormat="1" applyFont="1"/>
    <xf numFmtId="49" fontId="11" fillId="0" borderId="0" xfId="0" applyNumberFormat="1" applyFont="1"/>
    <xf numFmtId="164" fontId="10" fillId="0" borderId="0" xfId="0" applyNumberFormat="1" applyFont="1"/>
    <xf numFmtId="164" fontId="11" fillId="0" borderId="2" xfId="0" applyNumberFormat="1" applyFont="1" applyBorder="1"/>
    <xf numFmtId="164" fontId="10" fillId="0" borderId="2" xfId="0" applyNumberFormat="1" applyFont="1" applyBorder="1"/>
    <xf numFmtId="164" fontId="11" fillId="0" borderId="5" xfId="0" applyNumberFormat="1" applyFont="1" applyBorder="1"/>
    <xf numFmtId="164" fontId="10" fillId="0" borderId="5" xfId="0" applyNumberFormat="1" applyFont="1" applyBorder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97BC-1E3D-4ABA-BD67-144C98E7A33A}">
  <dimension ref="A1:AD47"/>
  <sheetViews>
    <sheetView tabSelected="1" topLeftCell="A27" zoomScaleNormal="100" workbookViewId="0">
      <selection activeCell="O35" sqref="O35"/>
    </sheetView>
  </sheetViews>
  <sheetFormatPr defaultColWidth="9.140625" defaultRowHeight="15.75" x14ac:dyDescent="0.25"/>
  <cols>
    <col min="1" max="4" width="3" style="2" customWidth="1"/>
    <col min="5" max="5" width="29.5703125" style="2" customWidth="1"/>
    <col min="6" max="6" width="13.140625" style="3" bestFit="1" customWidth="1"/>
    <col min="7" max="7" width="2.28515625" style="3" customWidth="1"/>
    <col min="8" max="8" width="12.7109375" style="3" customWidth="1"/>
    <col min="9" max="9" width="2.28515625" style="3" customWidth="1"/>
    <col min="10" max="10" width="12.7109375" style="3" customWidth="1"/>
    <col min="11" max="11" width="3.28515625" style="3" customWidth="1"/>
    <col min="12" max="12" width="12.7109375" style="3" customWidth="1"/>
    <col min="13" max="13" width="2.140625" style="3" customWidth="1"/>
    <col min="14" max="14" width="12.7109375" style="3" customWidth="1"/>
    <col min="15" max="15" width="2.140625" style="3" customWidth="1"/>
    <col min="16" max="16" width="12.7109375" style="3" customWidth="1"/>
    <col min="17" max="17" width="2.28515625" style="3" customWidth="1"/>
    <col min="18" max="18" width="12.7109375" style="3" customWidth="1"/>
    <col min="19" max="19" width="2.42578125" style="3" customWidth="1"/>
    <col min="20" max="20" width="12.7109375" style="3" customWidth="1"/>
    <col min="21" max="21" width="2.42578125" style="3" customWidth="1"/>
    <col min="22" max="22" width="12.7109375" style="3" customWidth="1"/>
    <col min="23" max="23" width="2.28515625" style="3" customWidth="1"/>
    <col min="24" max="24" width="12.7109375" style="3" customWidth="1"/>
    <col min="25" max="25" width="2.7109375" style="3" customWidth="1"/>
    <col min="26" max="26" width="12.7109375" style="3" customWidth="1"/>
    <col min="27" max="27" width="1.140625" style="3" customWidth="1"/>
    <col min="28" max="28" width="12.7109375" style="3" customWidth="1"/>
    <col min="29" max="29" width="2.7109375" style="3" customWidth="1"/>
    <col min="30" max="30" width="13.140625" style="3" bestFit="1" customWidth="1"/>
    <col min="31" max="16384" width="9.140625" style="3"/>
  </cols>
  <sheetData>
    <row r="1" spans="1:30" s="7" customFormat="1" ht="16.5" thickBot="1" x14ac:dyDescent="0.3">
      <c r="A1" s="4"/>
      <c r="B1" s="4"/>
      <c r="C1" s="4"/>
      <c r="D1" s="4"/>
      <c r="E1" s="4"/>
      <c r="F1" s="5" t="s">
        <v>27</v>
      </c>
      <c r="G1" s="6"/>
      <c r="H1" s="5" t="s">
        <v>28</v>
      </c>
      <c r="I1" s="6"/>
      <c r="J1" s="5" t="s">
        <v>29</v>
      </c>
      <c r="K1" s="6"/>
      <c r="L1" s="5" t="s">
        <v>30</v>
      </c>
      <c r="M1" s="6"/>
      <c r="N1" s="5" t="s">
        <v>31</v>
      </c>
      <c r="O1" s="6"/>
      <c r="P1" s="5" t="s">
        <v>32</v>
      </c>
      <c r="R1" s="5" t="s">
        <v>33</v>
      </c>
      <c r="S1" s="6"/>
      <c r="T1" s="5" t="s">
        <v>34</v>
      </c>
      <c r="U1" s="6"/>
      <c r="V1" s="5" t="s">
        <v>35</v>
      </c>
      <c r="X1" s="5" t="s">
        <v>36</v>
      </c>
      <c r="Y1" s="6"/>
      <c r="Z1" s="5" t="s">
        <v>37</v>
      </c>
      <c r="AA1" s="6"/>
      <c r="AB1" s="5" t="s">
        <v>38</v>
      </c>
      <c r="AD1" s="8" t="s">
        <v>0</v>
      </c>
    </row>
    <row r="2" spans="1:30" s="7" customFormat="1" ht="16.5" thickTop="1" x14ac:dyDescent="0.25">
      <c r="A2" s="4"/>
      <c r="B2" s="4"/>
      <c r="C2" s="4"/>
      <c r="D2" s="4"/>
      <c r="E2" s="4"/>
      <c r="F2" s="9" t="s">
        <v>1</v>
      </c>
      <c r="G2" s="6"/>
      <c r="H2" s="9" t="s">
        <v>1</v>
      </c>
      <c r="I2" s="6"/>
      <c r="J2" s="9" t="s">
        <v>1</v>
      </c>
      <c r="K2" s="6"/>
      <c r="L2" s="9" t="s">
        <v>1</v>
      </c>
      <c r="M2" s="6"/>
      <c r="N2" s="9" t="s">
        <v>1</v>
      </c>
      <c r="O2" s="6"/>
      <c r="P2" s="9" t="s">
        <v>1</v>
      </c>
      <c r="R2" s="9" t="s">
        <v>1</v>
      </c>
      <c r="S2" s="6"/>
      <c r="T2" s="9" t="s">
        <v>1</v>
      </c>
      <c r="U2" s="6"/>
      <c r="V2" s="9" t="s">
        <v>1</v>
      </c>
      <c r="X2" s="4" t="s">
        <v>1</v>
      </c>
      <c r="Y2" s="6"/>
      <c r="Z2" s="4" t="s">
        <v>1</v>
      </c>
      <c r="AA2" s="6"/>
      <c r="AB2" s="4" t="s">
        <v>1</v>
      </c>
      <c r="AD2" s="10"/>
    </row>
    <row r="3" spans="1:30" s="7" customFormat="1" x14ac:dyDescent="0.25">
      <c r="A3" s="4"/>
      <c r="B3" s="4"/>
      <c r="C3" s="4"/>
      <c r="D3" s="4"/>
      <c r="E3" s="4"/>
      <c r="F3" s="9"/>
      <c r="G3" s="6"/>
      <c r="H3" s="4"/>
      <c r="I3" s="6"/>
      <c r="J3" s="4"/>
      <c r="K3" s="6"/>
      <c r="L3" s="4"/>
      <c r="M3" s="6"/>
      <c r="N3" s="4"/>
      <c r="O3" s="6"/>
      <c r="P3" s="4"/>
      <c r="R3" s="4"/>
      <c r="S3" s="6"/>
      <c r="T3" s="4"/>
      <c r="U3" s="6"/>
      <c r="V3" s="4"/>
      <c r="X3" s="4"/>
      <c r="Y3" s="6"/>
      <c r="Z3" s="4"/>
      <c r="AA3" s="6"/>
      <c r="AB3" s="4"/>
      <c r="AD3" s="10"/>
    </row>
    <row r="4" spans="1:30" x14ac:dyDescent="0.25">
      <c r="A4" s="11"/>
      <c r="B4" s="11" t="s">
        <v>2</v>
      </c>
      <c r="C4" s="11"/>
      <c r="D4" s="11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R4" s="12"/>
      <c r="S4" s="13"/>
      <c r="T4" s="12"/>
      <c r="U4" s="13"/>
      <c r="V4" s="12"/>
      <c r="X4" s="12"/>
      <c r="Y4" s="13"/>
      <c r="Z4" s="12"/>
      <c r="AA4" s="13"/>
      <c r="AB4" s="12"/>
    </row>
    <row r="5" spans="1:30" x14ac:dyDescent="0.25">
      <c r="A5" s="11"/>
      <c r="B5" s="11" t="s">
        <v>25</v>
      </c>
      <c r="C5" s="11"/>
      <c r="D5" s="11"/>
      <c r="E5" s="11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R5" s="12"/>
      <c r="S5" s="13"/>
      <c r="T5" s="12"/>
      <c r="U5" s="13"/>
      <c r="V5" s="12"/>
      <c r="X5" s="12"/>
      <c r="Y5" s="13"/>
      <c r="Z5" s="12"/>
      <c r="AA5" s="13"/>
      <c r="AB5" s="12"/>
    </row>
    <row r="6" spans="1:30" s="19" customFormat="1" ht="16.5" x14ac:dyDescent="0.25">
      <c r="A6" s="20"/>
      <c r="B6" s="20" t="s">
        <v>26</v>
      </c>
      <c r="C6" s="20"/>
      <c r="D6" s="20"/>
      <c r="E6" s="20"/>
      <c r="F6" s="21">
        <v>142500</v>
      </c>
      <c r="G6" s="22"/>
      <c r="H6" s="21">
        <v>0</v>
      </c>
      <c r="I6" s="22"/>
      <c r="J6" s="21">
        <v>0</v>
      </c>
      <c r="K6" s="22"/>
      <c r="L6" s="21">
        <v>0</v>
      </c>
      <c r="M6" s="22"/>
      <c r="N6" s="21">
        <v>0</v>
      </c>
      <c r="O6" s="22"/>
      <c r="P6" s="21">
        <v>0</v>
      </c>
      <c r="R6" s="21">
        <v>0</v>
      </c>
      <c r="S6" s="22"/>
      <c r="T6" s="21">
        <v>0</v>
      </c>
      <c r="U6" s="22"/>
      <c r="V6" s="21">
        <v>0</v>
      </c>
      <c r="X6" s="21">
        <v>0</v>
      </c>
      <c r="Y6" s="22"/>
      <c r="Z6" s="21">
        <v>0</v>
      </c>
      <c r="AA6" s="22"/>
      <c r="AB6" s="21">
        <v>0</v>
      </c>
      <c r="AD6" s="23">
        <f>SUM(F6:AC6)</f>
        <v>142500</v>
      </c>
    </row>
    <row r="7" spans="1:30" s="19" customFormat="1" ht="17.25" thickBot="1" x14ac:dyDescent="0.3">
      <c r="A7" s="20"/>
      <c r="B7" s="20"/>
      <c r="C7" s="20"/>
      <c r="D7" s="20" t="s">
        <v>20</v>
      </c>
      <c r="E7" s="20"/>
      <c r="F7" s="24">
        <v>0</v>
      </c>
      <c r="G7" s="22"/>
      <c r="H7" s="24">
        <v>0</v>
      </c>
      <c r="I7" s="22"/>
      <c r="J7" s="24">
        <v>0</v>
      </c>
      <c r="K7" s="22"/>
      <c r="L7" s="24">
        <v>0</v>
      </c>
      <c r="M7" s="22"/>
      <c r="N7" s="24">
        <v>0</v>
      </c>
      <c r="O7" s="22"/>
      <c r="P7" s="24">
        <v>0</v>
      </c>
      <c r="R7" s="24">
        <v>0</v>
      </c>
      <c r="S7" s="22"/>
      <c r="T7" s="24">
        <v>0</v>
      </c>
      <c r="U7" s="22"/>
      <c r="V7" s="24">
        <v>0</v>
      </c>
      <c r="X7" s="24">
        <v>0</v>
      </c>
      <c r="Y7" s="22"/>
      <c r="Z7" s="24">
        <v>0</v>
      </c>
      <c r="AA7" s="22"/>
      <c r="AB7" s="24">
        <v>0</v>
      </c>
      <c r="AD7" s="25">
        <f>SUM(F7:AC7)</f>
        <v>0</v>
      </c>
    </row>
    <row r="8" spans="1:30" s="19" customFormat="1" ht="16.5" x14ac:dyDescent="0.25">
      <c r="A8" s="20"/>
      <c r="B8" s="20"/>
      <c r="C8" s="20" t="s">
        <v>3</v>
      </c>
      <c r="D8" s="20"/>
      <c r="E8" s="20"/>
      <c r="F8" s="21">
        <f>SUM(F6:F7)</f>
        <v>142500</v>
      </c>
      <c r="G8" s="22"/>
      <c r="H8" s="21">
        <f>ROUND(SUM(H5:H7),5)</f>
        <v>0</v>
      </c>
      <c r="I8" s="22"/>
      <c r="J8" s="21">
        <f>ROUND(SUM(J5:J7),5)</f>
        <v>0</v>
      </c>
      <c r="K8" s="22"/>
      <c r="L8" s="21">
        <f>ROUND(SUM(L5:L7),5)</f>
        <v>0</v>
      </c>
      <c r="M8" s="22"/>
      <c r="N8" s="21">
        <f>ROUND(SUM(N5:N7),5)</f>
        <v>0</v>
      </c>
      <c r="O8" s="22"/>
      <c r="P8" s="21">
        <f>ROUND(SUM(P5:P7),5)</f>
        <v>0</v>
      </c>
      <c r="R8" s="21">
        <f>ROUND(SUM(R5:R7),5)</f>
        <v>0</v>
      </c>
      <c r="S8" s="22"/>
      <c r="T8" s="21">
        <f>ROUND(SUM(T5:T7),5)</f>
        <v>0</v>
      </c>
      <c r="U8" s="22"/>
      <c r="V8" s="21">
        <f>ROUND(SUM(V5:V7),5)</f>
        <v>0</v>
      </c>
      <c r="X8" s="21">
        <f>ROUND(SUM(X5:X7),5)</f>
        <v>0</v>
      </c>
      <c r="Y8" s="22"/>
      <c r="Z8" s="21">
        <f>ROUND(SUM(Z5:Z7),5)</f>
        <v>0</v>
      </c>
      <c r="AA8" s="22"/>
      <c r="AB8" s="21">
        <f>ROUND(SUM(AB5:AB7),5)</f>
        <v>0</v>
      </c>
      <c r="AD8" s="23">
        <f>SUM(F8:AC8)</f>
        <v>142500</v>
      </c>
    </row>
    <row r="9" spans="1:30" s="19" customFormat="1" ht="25.5" customHeight="1" x14ac:dyDescent="0.25">
      <c r="A9" s="20"/>
      <c r="B9" s="20"/>
      <c r="C9" s="20" t="s">
        <v>4</v>
      </c>
      <c r="D9" s="20"/>
      <c r="E9" s="20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R9" s="21"/>
      <c r="S9" s="22"/>
      <c r="T9" s="21"/>
      <c r="U9" s="22"/>
      <c r="V9" s="21"/>
      <c r="X9" s="21"/>
      <c r="Y9" s="22"/>
      <c r="Z9" s="21"/>
      <c r="AA9" s="22"/>
      <c r="AB9" s="21"/>
    </row>
    <row r="10" spans="1:30" s="19" customFormat="1" ht="16.5" x14ac:dyDescent="0.25">
      <c r="A10" s="20"/>
      <c r="B10" s="20"/>
      <c r="C10" s="20"/>
      <c r="D10" s="20" t="s">
        <v>5</v>
      </c>
      <c r="E10" s="20"/>
      <c r="F10" s="21">
        <v>0</v>
      </c>
      <c r="G10" s="22"/>
      <c r="H10" s="21">
        <v>0</v>
      </c>
      <c r="I10" s="22"/>
      <c r="J10" s="21">
        <v>1600</v>
      </c>
      <c r="K10" s="22"/>
      <c r="L10" s="21">
        <v>0</v>
      </c>
      <c r="M10" s="22"/>
      <c r="N10" s="21">
        <v>0</v>
      </c>
      <c r="O10" s="22"/>
      <c r="P10" s="21">
        <v>1600</v>
      </c>
      <c r="R10" s="21">
        <v>0</v>
      </c>
      <c r="S10" s="22"/>
      <c r="T10" s="21">
        <v>0</v>
      </c>
      <c r="U10" s="22"/>
      <c r="V10" s="21">
        <v>1600</v>
      </c>
      <c r="X10" s="21">
        <v>0</v>
      </c>
      <c r="Y10" s="22"/>
      <c r="Z10" s="21">
        <v>0</v>
      </c>
      <c r="AA10" s="22"/>
      <c r="AB10" s="21">
        <v>1600</v>
      </c>
      <c r="AD10" s="23">
        <f t="shared" ref="AD10:AD20" si="0">SUM(F10:AC10)</f>
        <v>6400</v>
      </c>
    </row>
    <row r="11" spans="1:30" s="19" customFormat="1" ht="16.5" x14ac:dyDescent="0.25">
      <c r="A11" s="20"/>
      <c r="B11" s="20"/>
      <c r="C11" s="20"/>
      <c r="D11" s="20" t="s">
        <v>45</v>
      </c>
      <c r="E11" s="20"/>
      <c r="F11" s="21">
        <v>125</v>
      </c>
      <c r="G11" s="22"/>
      <c r="H11" s="21">
        <v>125</v>
      </c>
      <c r="I11" s="22"/>
      <c r="J11" s="21">
        <f>7000+125+5000</f>
        <v>12125</v>
      </c>
      <c r="K11" s="22"/>
      <c r="L11" s="21">
        <f>1100+125</f>
        <v>1225</v>
      </c>
      <c r="M11" s="22"/>
      <c r="N11" s="21">
        <v>1225</v>
      </c>
      <c r="O11" s="22"/>
      <c r="P11" s="21">
        <v>1225</v>
      </c>
      <c r="R11" s="21">
        <v>1225</v>
      </c>
      <c r="S11" s="22"/>
      <c r="T11" s="21">
        <v>6225</v>
      </c>
      <c r="U11" s="22"/>
      <c r="V11" s="21">
        <v>1225</v>
      </c>
      <c r="X11" s="21">
        <v>1125</v>
      </c>
      <c r="Y11" s="22"/>
      <c r="Z11" s="21">
        <v>125</v>
      </c>
      <c r="AA11" s="22"/>
      <c r="AB11" s="21">
        <v>125</v>
      </c>
      <c r="AD11" s="23">
        <f t="shared" si="0"/>
        <v>26100</v>
      </c>
    </row>
    <row r="12" spans="1:30" s="19" customFormat="1" ht="16.5" x14ac:dyDescent="0.25">
      <c r="A12" s="20"/>
      <c r="B12" s="20"/>
      <c r="C12" s="20"/>
      <c r="D12" s="20" t="s">
        <v>6</v>
      </c>
      <c r="E12" s="20"/>
      <c r="F12" s="21">
        <v>0</v>
      </c>
      <c r="G12" s="22"/>
      <c r="H12" s="21">
        <v>0</v>
      </c>
      <c r="I12" s="22"/>
      <c r="J12" s="21">
        <v>0</v>
      </c>
      <c r="K12" s="22"/>
      <c r="L12" s="21">
        <v>0</v>
      </c>
      <c r="M12" s="22"/>
      <c r="N12" s="21">
        <v>0</v>
      </c>
      <c r="O12" s="22"/>
      <c r="P12" s="21">
        <v>0</v>
      </c>
      <c r="R12" s="21">
        <v>3100</v>
      </c>
      <c r="S12" s="22"/>
      <c r="T12" s="21">
        <v>0</v>
      </c>
      <c r="U12" s="22"/>
      <c r="V12" s="21">
        <v>0</v>
      </c>
      <c r="X12" s="21">
        <v>0</v>
      </c>
      <c r="Y12" s="22"/>
      <c r="Z12" s="21">
        <v>0</v>
      </c>
      <c r="AA12" s="22"/>
      <c r="AB12" s="21">
        <v>0</v>
      </c>
      <c r="AD12" s="23">
        <f t="shared" si="0"/>
        <v>3100</v>
      </c>
    </row>
    <row r="13" spans="1:30" s="19" customFormat="1" ht="16.5" x14ac:dyDescent="0.25">
      <c r="A13" s="20"/>
      <c r="B13" s="20"/>
      <c r="C13" s="20"/>
      <c r="D13" s="20" t="s">
        <v>42</v>
      </c>
      <c r="E13" s="20"/>
      <c r="F13" s="21">
        <v>0</v>
      </c>
      <c r="G13" s="22"/>
      <c r="H13" s="21">
        <v>0</v>
      </c>
      <c r="I13" s="22"/>
      <c r="J13" s="21">
        <v>500</v>
      </c>
      <c r="K13" s="22"/>
      <c r="L13" s="21">
        <v>0</v>
      </c>
      <c r="M13" s="22"/>
      <c r="N13" s="21">
        <v>0</v>
      </c>
      <c r="O13" s="22"/>
      <c r="P13" s="21">
        <v>500</v>
      </c>
      <c r="R13" s="21">
        <v>0</v>
      </c>
      <c r="S13" s="22"/>
      <c r="T13" s="21">
        <v>0</v>
      </c>
      <c r="U13" s="22"/>
      <c r="V13" s="21">
        <v>0</v>
      </c>
      <c r="X13" s="21">
        <v>0</v>
      </c>
      <c r="Y13" s="22"/>
      <c r="Z13" s="21">
        <v>0</v>
      </c>
      <c r="AA13" s="22"/>
      <c r="AB13" s="21">
        <v>0</v>
      </c>
      <c r="AD13" s="23">
        <f t="shared" si="0"/>
        <v>1000</v>
      </c>
    </row>
    <row r="14" spans="1:30" s="19" customFormat="1" ht="16.5" x14ac:dyDescent="0.25">
      <c r="A14" s="20"/>
      <c r="B14" s="20"/>
      <c r="C14" s="20"/>
      <c r="D14" s="20" t="s">
        <v>22</v>
      </c>
      <c r="E14" s="20"/>
      <c r="F14" s="21">
        <v>0</v>
      </c>
      <c r="G14" s="22"/>
      <c r="H14" s="21">
        <v>0</v>
      </c>
      <c r="I14" s="22"/>
      <c r="J14" s="21">
        <v>0</v>
      </c>
      <c r="K14" s="22"/>
      <c r="L14" s="21">
        <v>0</v>
      </c>
      <c r="M14" s="22"/>
      <c r="N14" s="21">
        <v>0</v>
      </c>
      <c r="O14" s="22"/>
      <c r="P14" s="21">
        <v>0</v>
      </c>
      <c r="R14" s="21">
        <v>0</v>
      </c>
      <c r="S14" s="22"/>
      <c r="T14" s="21">
        <v>0</v>
      </c>
      <c r="U14" s="22"/>
      <c r="V14" s="21">
        <v>0</v>
      </c>
      <c r="X14" s="21">
        <v>0</v>
      </c>
      <c r="Y14" s="22"/>
      <c r="Z14" s="21">
        <v>2000</v>
      </c>
      <c r="AA14" s="22"/>
      <c r="AB14" s="21">
        <v>0</v>
      </c>
      <c r="AD14" s="23">
        <f>SUM(F14:AC14)</f>
        <v>2000</v>
      </c>
    </row>
    <row r="15" spans="1:30" s="19" customFormat="1" ht="16.5" x14ac:dyDescent="0.25">
      <c r="A15" s="20"/>
      <c r="B15" s="20"/>
      <c r="C15" s="20"/>
      <c r="D15" s="20" t="s">
        <v>40</v>
      </c>
      <c r="E15" s="20"/>
      <c r="F15" s="21">
        <v>1208.33</v>
      </c>
      <c r="G15" s="22"/>
      <c r="H15" s="21">
        <v>1208.33</v>
      </c>
      <c r="I15" s="22"/>
      <c r="J15" s="21">
        <v>1208.3399999999999</v>
      </c>
      <c r="K15" s="22"/>
      <c r="L15" s="21">
        <v>1208.33</v>
      </c>
      <c r="M15" s="22"/>
      <c r="N15" s="21">
        <v>1208.33</v>
      </c>
      <c r="O15" s="22"/>
      <c r="P15" s="21">
        <v>1208.3399999999999</v>
      </c>
      <c r="R15" s="21">
        <v>1208.33</v>
      </c>
      <c r="S15" s="22"/>
      <c r="T15" s="21">
        <v>1208.33</v>
      </c>
      <c r="U15" s="22"/>
      <c r="V15" s="21">
        <v>1208.3399999999999</v>
      </c>
      <c r="X15" s="21">
        <v>1208.33</v>
      </c>
      <c r="Y15" s="22"/>
      <c r="Z15" s="21">
        <v>1208.33</v>
      </c>
      <c r="AA15" s="22"/>
      <c r="AB15" s="21">
        <v>1208.3399999999999</v>
      </c>
      <c r="AD15" s="23">
        <f>SUM(F15:AC15)</f>
        <v>14500</v>
      </c>
    </row>
    <row r="16" spans="1:30" s="19" customFormat="1" ht="16.5" x14ac:dyDescent="0.25">
      <c r="A16" s="20"/>
      <c r="B16" s="20"/>
      <c r="C16" s="20"/>
      <c r="D16" s="20" t="s">
        <v>44</v>
      </c>
      <c r="E16" s="20"/>
      <c r="F16" s="21">
        <v>500</v>
      </c>
      <c r="G16" s="22"/>
      <c r="H16" s="21">
        <v>500</v>
      </c>
      <c r="I16" s="22"/>
      <c r="J16" s="21">
        <v>500</v>
      </c>
      <c r="K16" s="22"/>
      <c r="L16" s="21">
        <f>500+4200</f>
        <v>4700</v>
      </c>
      <c r="M16" s="22"/>
      <c r="N16" s="21">
        <v>500</v>
      </c>
      <c r="O16" s="22"/>
      <c r="P16" s="21">
        <v>500</v>
      </c>
      <c r="R16" s="21">
        <v>500</v>
      </c>
      <c r="S16" s="22"/>
      <c r="T16" s="21">
        <v>500</v>
      </c>
      <c r="U16" s="22"/>
      <c r="V16" s="21">
        <v>500</v>
      </c>
      <c r="X16" s="21">
        <v>500</v>
      </c>
      <c r="Y16" s="22"/>
      <c r="Z16" s="21">
        <v>500</v>
      </c>
      <c r="AA16" s="22"/>
      <c r="AB16" s="21">
        <v>500</v>
      </c>
      <c r="AD16" s="23">
        <f>SUM(F16:AC16)</f>
        <v>10200</v>
      </c>
    </row>
    <row r="17" spans="1:30" s="19" customFormat="1" ht="16.5" x14ac:dyDescent="0.25">
      <c r="A17" s="20"/>
      <c r="B17" s="20"/>
      <c r="C17" s="20"/>
      <c r="D17" s="20" t="s">
        <v>7</v>
      </c>
      <c r="E17" s="20"/>
      <c r="F17" s="21">
        <v>1500</v>
      </c>
      <c r="G17" s="22"/>
      <c r="H17" s="21">
        <v>1500</v>
      </c>
      <c r="I17" s="22"/>
      <c r="J17" s="21">
        <v>1500</v>
      </c>
      <c r="K17" s="22"/>
      <c r="L17" s="21">
        <v>1000</v>
      </c>
      <c r="M17" s="22"/>
      <c r="N17" s="21">
        <v>0</v>
      </c>
      <c r="O17" s="22"/>
      <c r="P17" s="21">
        <v>0</v>
      </c>
      <c r="R17" s="21">
        <v>0</v>
      </c>
      <c r="S17" s="22"/>
      <c r="T17" s="21">
        <v>0</v>
      </c>
      <c r="U17" s="22"/>
      <c r="V17" s="21">
        <v>0</v>
      </c>
      <c r="X17" s="21">
        <v>0</v>
      </c>
      <c r="Y17" s="22"/>
      <c r="Z17" s="21">
        <v>0</v>
      </c>
      <c r="AA17" s="22"/>
      <c r="AB17" s="21">
        <v>1500</v>
      </c>
      <c r="AD17" s="23">
        <f>SUM(F17:AC17)</f>
        <v>7000</v>
      </c>
    </row>
    <row r="18" spans="1:30" s="19" customFormat="1" ht="16.5" x14ac:dyDescent="0.25">
      <c r="A18" s="20"/>
      <c r="B18" s="20"/>
      <c r="C18" s="20"/>
      <c r="D18" s="20" t="s">
        <v>43</v>
      </c>
      <c r="E18" s="20"/>
      <c r="F18" s="21">
        <v>0</v>
      </c>
      <c r="G18" s="22"/>
      <c r="H18" s="21">
        <v>0</v>
      </c>
      <c r="I18" s="22"/>
      <c r="J18" s="21">
        <v>0</v>
      </c>
      <c r="K18" s="22"/>
      <c r="L18" s="21">
        <v>15000</v>
      </c>
      <c r="M18" s="22"/>
      <c r="N18" s="21">
        <v>600</v>
      </c>
      <c r="O18" s="22"/>
      <c r="P18" s="21">
        <v>0</v>
      </c>
      <c r="R18" s="21">
        <v>0</v>
      </c>
      <c r="S18" s="22"/>
      <c r="T18" s="21">
        <v>32000</v>
      </c>
      <c r="U18" s="22"/>
      <c r="V18" s="21">
        <v>0</v>
      </c>
      <c r="X18" s="21">
        <v>0</v>
      </c>
      <c r="Y18" s="22"/>
      <c r="Z18" s="21">
        <v>0</v>
      </c>
      <c r="AA18" s="22"/>
      <c r="AB18" s="21">
        <v>0</v>
      </c>
      <c r="AD18" s="23">
        <f t="shared" si="0"/>
        <v>47600</v>
      </c>
    </row>
    <row r="19" spans="1:30" s="19" customFormat="1" ht="16.5" x14ac:dyDescent="0.25">
      <c r="A19" s="20"/>
      <c r="B19" s="20"/>
      <c r="C19" s="20"/>
      <c r="D19" s="20" t="s">
        <v>23</v>
      </c>
      <c r="E19" s="20"/>
      <c r="F19" s="21">
        <v>30</v>
      </c>
      <c r="G19" s="22"/>
      <c r="H19" s="21">
        <v>30</v>
      </c>
      <c r="I19" s="22"/>
      <c r="J19" s="21">
        <v>30</v>
      </c>
      <c r="K19" s="22"/>
      <c r="L19" s="21">
        <v>30</v>
      </c>
      <c r="M19" s="22"/>
      <c r="N19" s="21">
        <v>30</v>
      </c>
      <c r="O19" s="22"/>
      <c r="P19" s="21">
        <v>30</v>
      </c>
      <c r="R19" s="21">
        <v>30</v>
      </c>
      <c r="S19" s="22"/>
      <c r="T19" s="21">
        <v>30</v>
      </c>
      <c r="U19" s="22"/>
      <c r="V19" s="21">
        <v>30</v>
      </c>
      <c r="X19" s="21">
        <v>150</v>
      </c>
      <c r="Y19" s="22"/>
      <c r="Z19" s="21">
        <v>30</v>
      </c>
      <c r="AA19" s="22"/>
      <c r="AB19" s="21">
        <v>50</v>
      </c>
      <c r="AD19" s="23">
        <f t="shared" si="0"/>
        <v>500</v>
      </c>
    </row>
    <row r="20" spans="1:30" s="19" customFormat="1" ht="16.5" x14ac:dyDescent="0.25">
      <c r="A20" s="20"/>
      <c r="B20" s="20"/>
      <c r="C20" s="20"/>
      <c r="D20" s="20" t="s">
        <v>24</v>
      </c>
      <c r="E20" s="20"/>
      <c r="F20" s="21">
        <v>0</v>
      </c>
      <c r="G20" s="22"/>
      <c r="H20" s="21">
        <v>0</v>
      </c>
      <c r="I20" s="22"/>
      <c r="J20" s="21">
        <v>0</v>
      </c>
      <c r="K20" s="22"/>
      <c r="L20" s="21">
        <v>100</v>
      </c>
      <c r="M20" s="22"/>
      <c r="N20" s="21">
        <v>0</v>
      </c>
      <c r="O20" s="22"/>
      <c r="P20" s="21">
        <v>0</v>
      </c>
      <c r="R20" s="21">
        <v>0</v>
      </c>
      <c r="S20" s="22"/>
      <c r="T20" s="21">
        <v>0</v>
      </c>
      <c r="U20" s="22"/>
      <c r="V20" s="21">
        <v>0</v>
      </c>
      <c r="X20" s="21">
        <v>0</v>
      </c>
      <c r="Y20" s="22"/>
      <c r="Z20" s="21">
        <v>0</v>
      </c>
      <c r="AA20" s="22"/>
      <c r="AB20" s="21">
        <v>0</v>
      </c>
      <c r="AD20" s="23">
        <f t="shared" si="0"/>
        <v>100</v>
      </c>
    </row>
    <row r="21" spans="1:30" s="19" customFormat="1" ht="16.5" x14ac:dyDescent="0.25">
      <c r="A21" s="20"/>
      <c r="B21" s="20"/>
      <c r="C21" s="20"/>
      <c r="D21" s="20" t="s">
        <v>8</v>
      </c>
      <c r="E21" s="20"/>
      <c r="F21" s="21"/>
      <c r="G21" s="22"/>
      <c r="H21" s="21"/>
      <c r="I21" s="22"/>
      <c r="J21" s="21"/>
      <c r="K21" s="22"/>
      <c r="L21" s="21"/>
      <c r="M21" s="22"/>
      <c r="N21" s="21"/>
      <c r="O21" s="22"/>
      <c r="P21" s="21"/>
      <c r="R21" s="21"/>
      <c r="S21" s="22"/>
      <c r="T21" s="21"/>
      <c r="U21" s="22"/>
      <c r="V21" s="21"/>
      <c r="X21" s="21"/>
      <c r="Y21" s="22"/>
      <c r="Z21" s="21"/>
      <c r="AA21" s="22"/>
      <c r="AB21" s="21"/>
    </row>
    <row r="22" spans="1:30" s="19" customFormat="1" ht="16.5" x14ac:dyDescent="0.25">
      <c r="A22" s="20"/>
      <c r="B22" s="20"/>
      <c r="C22" s="20"/>
      <c r="D22" s="20"/>
      <c r="E22" s="20" t="s">
        <v>9</v>
      </c>
      <c r="F22" s="21">
        <v>500</v>
      </c>
      <c r="G22" s="22"/>
      <c r="H22" s="21">
        <v>500</v>
      </c>
      <c r="I22" s="22"/>
      <c r="J22" s="21">
        <v>500</v>
      </c>
      <c r="K22" s="22"/>
      <c r="L22" s="21">
        <v>500</v>
      </c>
      <c r="M22" s="22"/>
      <c r="N22" s="21">
        <v>500</v>
      </c>
      <c r="O22" s="22"/>
      <c r="P22" s="21">
        <v>900</v>
      </c>
      <c r="R22" s="21">
        <v>1500</v>
      </c>
      <c r="S22" s="22"/>
      <c r="T22" s="21">
        <v>1500</v>
      </c>
      <c r="U22" s="22"/>
      <c r="V22" s="21">
        <v>1700</v>
      </c>
      <c r="X22" s="21">
        <v>1300</v>
      </c>
      <c r="Y22" s="22"/>
      <c r="Z22" s="21">
        <v>1300</v>
      </c>
      <c r="AA22" s="22"/>
      <c r="AB22" s="21">
        <v>1300</v>
      </c>
      <c r="AD22" s="23">
        <f>SUM(F22:AC22)</f>
        <v>12000</v>
      </c>
    </row>
    <row r="23" spans="1:30" s="19" customFormat="1" ht="16.5" x14ac:dyDescent="0.25">
      <c r="A23" s="20"/>
      <c r="B23" s="20"/>
      <c r="C23" s="20"/>
      <c r="D23" s="20"/>
      <c r="E23" s="20" t="s">
        <v>10</v>
      </c>
      <c r="F23" s="21">
        <v>700</v>
      </c>
      <c r="G23" s="22"/>
      <c r="H23" s="21">
        <v>700</v>
      </c>
      <c r="I23" s="22"/>
      <c r="J23" s="21">
        <v>700</v>
      </c>
      <c r="K23" s="22"/>
      <c r="L23" s="21">
        <v>700</v>
      </c>
      <c r="M23" s="22"/>
      <c r="N23" s="21">
        <v>700</v>
      </c>
      <c r="O23" s="22"/>
      <c r="P23" s="21">
        <v>700</v>
      </c>
      <c r="R23" s="21">
        <v>700</v>
      </c>
      <c r="S23" s="22"/>
      <c r="T23" s="21">
        <v>700</v>
      </c>
      <c r="U23" s="22"/>
      <c r="V23" s="21">
        <v>700</v>
      </c>
      <c r="X23" s="21">
        <v>700</v>
      </c>
      <c r="Y23" s="22"/>
      <c r="Z23" s="21">
        <v>700</v>
      </c>
      <c r="AA23" s="22"/>
      <c r="AB23" s="21">
        <v>700</v>
      </c>
      <c r="AD23" s="23">
        <f>SUM(F23:AC23)</f>
        <v>8400</v>
      </c>
    </row>
    <row r="24" spans="1:30" s="19" customFormat="1" ht="17.25" thickBot="1" x14ac:dyDescent="0.3">
      <c r="A24" s="20"/>
      <c r="B24" s="20"/>
      <c r="C24" s="20"/>
      <c r="D24" s="20" t="s">
        <v>46</v>
      </c>
      <c r="F24" s="24">
        <v>0</v>
      </c>
      <c r="G24" s="22"/>
      <c r="H24" s="24">
        <v>0</v>
      </c>
      <c r="I24" s="22"/>
      <c r="J24" s="24">
        <v>1000</v>
      </c>
      <c r="K24" s="22"/>
      <c r="L24" s="24">
        <v>0</v>
      </c>
      <c r="M24" s="22"/>
      <c r="N24" s="24">
        <v>0</v>
      </c>
      <c r="O24" s="22"/>
      <c r="P24" s="24">
        <v>0</v>
      </c>
      <c r="R24" s="24">
        <v>0</v>
      </c>
      <c r="S24" s="22"/>
      <c r="T24" s="24">
        <v>0</v>
      </c>
      <c r="U24" s="22"/>
      <c r="V24" s="24">
        <v>0</v>
      </c>
      <c r="X24" s="24">
        <v>0</v>
      </c>
      <c r="Y24" s="22"/>
      <c r="Z24" s="24">
        <v>0</v>
      </c>
      <c r="AA24" s="22"/>
      <c r="AB24" s="24">
        <v>0</v>
      </c>
      <c r="AD24" s="25">
        <f>SUM(F24:AC24)</f>
        <v>1000</v>
      </c>
    </row>
    <row r="25" spans="1:30" s="19" customFormat="1" ht="25.5" customHeight="1" thickBot="1" x14ac:dyDescent="0.3">
      <c r="A25" s="20"/>
      <c r="B25" s="20"/>
      <c r="C25" s="20" t="s">
        <v>11</v>
      </c>
      <c r="D25" s="20"/>
      <c r="E25" s="20"/>
      <c r="F25" s="26">
        <f>(SUM(F9:F24))</f>
        <v>4563.33</v>
      </c>
      <c r="G25" s="22"/>
      <c r="H25" s="26">
        <f t="shared" ref="H25:AB25" si="1">(SUM(H9:H24))</f>
        <v>4563.33</v>
      </c>
      <c r="I25" s="22"/>
      <c r="J25" s="26">
        <f t="shared" si="1"/>
        <v>19663.34</v>
      </c>
      <c r="K25" s="22"/>
      <c r="L25" s="26">
        <f>(SUM(L9:L24))</f>
        <v>24463.33</v>
      </c>
      <c r="M25" s="22"/>
      <c r="N25" s="26">
        <f t="shared" si="1"/>
        <v>4763.33</v>
      </c>
      <c r="O25" s="22"/>
      <c r="P25" s="26">
        <f t="shared" si="1"/>
        <v>6663.34</v>
      </c>
      <c r="R25" s="26">
        <f t="shared" si="1"/>
        <v>8263.33</v>
      </c>
      <c r="S25" s="22"/>
      <c r="T25" s="26">
        <f t="shared" si="1"/>
        <v>42163.33</v>
      </c>
      <c r="U25" s="22"/>
      <c r="V25" s="26">
        <f t="shared" si="1"/>
        <v>6963.34</v>
      </c>
      <c r="X25" s="26">
        <f t="shared" si="1"/>
        <v>4983.33</v>
      </c>
      <c r="Y25" s="22"/>
      <c r="Z25" s="26">
        <f t="shared" si="1"/>
        <v>5863.33</v>
      </c>
      <c r="AA25" s="22">
        <f t="shared" si="1"/>
        <v>0</v>
      </c>
      <c r="AB25" s="26">
        <f t="shared" si="1"/>
        <v>6983.34</v>
      </c>
      <c r="AD25" s="26">
        <f>SUM(F25:AB25)</f>
        <v>139900</v>
      </c>
    </row>
    <row r="26" spans="1:30" s="19" customFormat="1" ht="25.5" customHeight="1" x14ac:dyDescent="0.25">
      <c r="A26" s="20"/>
      <c r="B26" s="20" t="s">
        <v>12</v>
      </c>
      <c r="C26" s="20"/>
      <c r="D26" s="20"/>
      <c r="E26" s="20"/>
      <c r="F26" s="21">
        <f>ROUND(F4+F8-F25,5)</f>
        <v>137936.67000000001</v>
      </c>
      <c r="G26" s="22"/>
      <c r="H26" s="21">
        <f>ROUND(H4+H8-H25,5)</f>
        <v>-4563.33</v>
      </c>
      <c r="I26" s="21"/>
      <c r="J26" s="21">
        <f>ROUND(J4+J8-J25,5)</f>
        <v>-19663.34</v>
      </c>
      <c r="K26" s="21"/>
      <c r="L26" s="21">
        <f>ROUND(L4+L8-L25,5)</f>
        <v>-24463.33</v>
      </c>
      <c r="M26" s="21"/>
      <c r="N26" s="21">
        <f>ROUND(N4+N8-N25,5)</f>
        <v>-4763.33</v>
      </c>
      <c r="O26" s="21"/>
      <c r="P26" s="21">
        <f>ROUND(P4+P8-P25,5)</f>
        <v>-6663.34</v>
      </c>
      <c r="Q26" s="21"/>
      <c r="R26" s="21">
        <f>ROUND(R4+R8-R25,5)</f>
        <v>-8263.33</v>
      </c>
      <c r="S26" s="21"/>
      <c r="T26" s="21">
        <f>ROUND(T4+T8-T25,5)</f>
        <v>-42163.33</v>
      </c>
      <c r="U26" s="21"/>
      <c r="V26" s="21">
        <f>ROUND(V4+V8-V25,5)</f>
        <v>-6963.34</v>
      </c>
      <c r="W26" s="21"/>
      <c r="X26" s="21">
        <f>ROUND(X4+X8-X25,5)</f>
        <v>-4983.33</v>
      </c>
      <c r="Y26" s="22"/>
      <c r="Z26" s="21">
        <f>ROUND(Z4+Z8-Z25,5)</f>
        <v>-5863.33</v>
      </c>
      <c r="AA26" s="22"/>
      <c r="AB26" s="21">
        <f>ROUND(AB4+AB8-AB25,5)</f>
        <v>-6983.34</v>
      </c>
      <c r="AD26" s="21">
        <f>SUM(F26:AB26)</f>
        <v>2600.0000000000255</v>
      </c>
    </row>
    <row r="27" spans="1:30" s="19" customFormat="1" ht="25.5" customHeight="1" x14ac:dyDescent="0.25">
      <c r="A27" s="20"/>
      <c r="B27" s="20" t="s">
        <v>13</v>
      </c>
      <c r="C27" s="20"/>
      <c r="D27" s="20"/>
      <c r="E27" s="20"/>
      <c r="F27" s="21"/>
      <c r="G27" s="22"/>
      <c r="H27" s="21"/>
      <c r="I27" s="22"/>
      <c r="J27" s="21"/>
      <c r="K27" s="22"/>
      <c r="L27" s="21"/>
      <c r="M27" s="22"/>
      <c r="N27" s="21"/>
      <c r="O27" s="22"/>
      <c r="P27" s="21"/>
      <c r="R27" s="21"/>
      <c r="S27" s="22"/>
      <c r="T27" s="21"/>
      <c r="U27" s="22"/>
      <c r="V27" s="21"/>
      <c r="X27" s="21"/>
      <c r="Y27" s="22"/>
      <c r="Z27" s="21"/>
      <c r="AA27" s="22"/>
      <c r="AB27" s="21"/>
    </row>
    <row r="28" spans="1:30" s="19" customFormat="1" ht="16.5" x14ac:dyDescent="0.25">
      <c r="A28" s="20"/>
      <c r="B28" s="20"/>
      <c r="C28" s="20" t="s">
        <v>14</v>
      </c>
      <c r="D28" s="20"/>
      <c r="E28" s="20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R28" s="21"/>
      <c r="S28" s="22"/>
      <c r="T28" s="21"/>
      <c r="U28" s="22"/>
      <c r="V28" s="21"/>
      <c r="X28" s="21"/>
      <c r="Y28" s="22"/>
      <c r="Z28" s="21"/>
      <c r="AA28" s="22"/>
      <c r="AB28" s="21"/>
    </row>
    <row r="29" spans="1:30" s="19" customFormat="1" ht="16.5" x14ac:dyDescent="0.25">
      <c r="A29" s="20"/>
      <c r="B29" s="20"/>
      <c r="C29" s="20"/>
      <c r="D29" s="20" t="s">
        <v>21</v>
      </c>
      <c r="E29" s="20"/>
      <c r="F29" s="21">
        <v>0</v>
      </c>
      <c r="G29" s="22"/>
      <c r="H29" s="21">
        <v>0</v>
      </c>
      <c r="I29" s="22"/>
      <c r="J29" s="21">
        <v>0</v>
      </c>
      <c r="K29" s="22"/>
      <c r="L29" s="21">
        <v>0</v>
      </c>
      <c r="M29" s="22"/>
      <c r="N29" s="21">
        <v>0</v>
      </c>
      <c r="O29" s="22"/>
      <c r="P29" s="21">
        <v>0</v>
      </c>
      <c r="R29" s="21">
        <v>0</v>
      </c>
      <c r="S29" s="22"/>
      <c r="T29" s="21">
        <v>0</v>
      </c>
      <c r="U29" s="22"/>
      <c r="V29" s="21">
        <v>0</v>
      </c>
      <c r="X29" s="21">
        <v>0</v>
      </c>
      <c r="Y29" s="22"/>
      <c r="Z29" s="21">
        <v>0</v>
      </c>
      <c r="AA29" s="22"/>
      <c r="AB29" s="21">
        <v>0</v>
      </c>
      <c r="AD29" s="23">
        <f>SUM(F29:AC29)</f>
        <v>0</v>
      </c>
    </row>
    <row r="30" spans="1:30" s="19" customFormat="1" ht="17.25" thickBot="1" x14ac:dyDescent="0.3">
      <c r="A30" s="20"/>
      <c r="B30" s="20"/>
      <c r="C30" s="20"/>
      <c r="D30" s="20" t="s">
        <v>15</v>
      </c>
      <c r="E30" s="20"/>
      <c r="F30" s="24">
        <v>200</v>
      </c>
      <c r="G30" s="22"/>
      <c r="H30" s="24">
        <v>200</v>
      </c>
      <c r="I30" s="22"/>
      <c r="J30" s="24">
        <v>200</v>
      </c>
      <c r="K30" s="22"/>
      <c r="L30" s="24">
        <v>200</v>
      </c>
      <c r="M30" s="22"/>
      <c r="N30" s="24">
        <v>200</v>
      </c>
      <c r="O30" s="22"/>
      <c r="P30" s="24">
        <v>200</v>
      </c>
      <c r="R30" s="24">
        <v>200</v>
      </c>
      <c r="S30" s="22"/>
      <c r="T30" s="24">
        <v>200</v>
      </c>
      <c r="U30" s="22"/>
      <c r="V30" s="24">
        <v>200</v>
      </c>
      <c r="X30" s="24">
        <v>200</v>
      </c>
      <c r="Y30" s="22"/>
      <c r="Z30" s="24">
        <v>200</v>
      </c>
      <c r="AA30" s="22"/>
      <c r="AB30" s="24">
        <v>200</v>
      </c>
      <c r="AD30" s="25">
        <f>SUM(F30:AC30)</f>
        <v>2400</v>
      </c>
    </row>
    <row r="31" spans="1:30" s="19" customFormat="1" ht="17.25" thickBot="1" x14ac:dyDescent="0.3">
      <c r="A31" s="20"/>
      <c r="B31" s="20"/>
      <c r="C31" s="20" t="s">
        <v>16</v>
      </c>
      <c r="D31" s="20"/>
      <c r="E31" s="20"/>
      <c r="F31" s="26">
        <f>ROUND(SUM(F28:F30),5)</f>
        <v>200</v>
      </c>
      <c r="G31" s="22"/>
      <c r="H31" s="26">
        <f>ROUND(SUM(H28:H30),5)</f>
        <v>200</v>
      </c>
      <c r="I31" s="22"/>
      <c r="J31" s="26">
        <f>ROUND(SUM(J28:J30),5)</f>
        <v>200</v>
      </c>
      <c r="K31" s="22"/>
      <c r="L31" s="26">
        <f>ROUND(SUM(L28:L30),5)</f>
        <v>200</v>
      </c>
      <c r="M31" s="22"/>
      <c r="N31" s="26">
        <f>ROUND(SUM(N28:N30),5)</f>
        <v>200</v>
      </c>
      <c r="O31" s="22"/>
      <c r="P31" s="26">
        <f>ROUND(SUM(P28:P30),5)</f>
        <v>200</v>
      </c>
      <c r="R31" s="26">
        <f>ROUND(SUM(R28:R30),5)</f>
        <v>200</v>
      </c>
      <c r="S31" s="22"/>
      <c r="T31" s="26">
        <f>ROUND(SUM(T28:T30),5)</f>
        <v>200</v>
      </c>
      <c r="U31" s="22"/>
      <c r="V31" s="26">
        <f>ROUND(SUM(V28:V30),5)</f>
        <v>200</v>
      </c>
      <c r="X31" s="26">
        <f>ROUND(SUM(X28:X30),5)</f>
        <v>200</v>
      </c>
      <c r="Y31" s="22"/>
      <c r="Z31" s="26">
        <f>ROUND(SUM(Z28:Z30),5)</f>
        <v>200</v>
      </c>
      <c r="AA31" s="22"/>
      <c r="AB31" s="26">
        <f>ROUND(SUM(AB28:AB30),5)</f>
        <v>200</v>
      </c>
      <c r="AD31" s="27">
        <f>SUM(F31:AC31)</f>
        <v>2400</v>
      </c>
    </row>
    <row r="32" spans="1:30" s="19" customFormat="1" ht="25.5" customHeight="1" thickBot="1" x14ac:dyDescent="0.3">
      <c r="A32" s="20"/>
      <c r="B32" s="20" t="s">
        <v>17</v>
      </c>
      <c r="C32" s="20"/>
      <c r="D32" s="20"/>
      <c r="E32" s="20"/>
      <c r="F32" s="26">
        <f>ROUND(F27+F31,5)</f>
        <v>200</v>
      </c>
      <c r="G32" s="22"/>
      <c r="H32" s="26">
        <f>ROUND(H27+H31,5)</f>
        <v>200</v>
      </c>
      <c r="I32" s="22"/>
      <c r="J32" s="26">
        <f>ROUND(J27+J31,5)</f>
        <v>200</v>
      </c>
      <c r="K32" s="22"/>
      <c r="L32" s="26">
        <f>ROUND(L27+L31,5)</f>
        <v>200</v>
      </c>
      <c r="M32" s="22"/>
      <c r="N32" s="26">
        <f>ROUND(N27+N31,5)</f>
        <v>200</v>
      </c>
      <c r="O32" s="22"/>
      <c r="P32" s="26">
        <f>ROUND(P27+P31,5)</f>
        <v>200</v>
      </c>
      <c r="R32" s="26">
        <f>ROUND(R27+R31,5)</f>
        <v>200</v>
      </c>
      <c r="S32" s="22"/>
      <c r="T32" s="26">
        <f>ROUND(T27+T31,5)</f>
        <v>200</v>
      </c>
      <c r="U32" s="22"/>
      <c r="V32" s="26">
        <f>ROUND(V27+V31,5)</f>
        <v>200</v>
      </c>
      <c r="X32" s="26">
        <f>ROUND(X27+X31,5)</f>
        <v>200</v>
      </c>
      <c r="Y32" s="22"/>
      <c r="Z32" s="26">
        <f>ROUND(Z27+Z31,5)</f>
        <v>200</v>
      </c>
      <c r="AA32" s="22"/>
      <c r="AB32" s="26">
        <f>ROUND(AB27+AB31,5)</f>
        <v>200</v>
      </c>
      <c r="AD32" s="27">
        <f>SUM(F32:AC32)</f>
        <v>2400</v>
      </c>
    </row>
    <row r="33" spans="1:30" s="2" customFormat="1" ht="25.5" customHeight="1" thickBot="1" x14ac:dyDescent="0.3">
      <c r="A33" s="11" t="s">
        <v>18</v>
      </c>
      <c r="B33" s="11"/>
      <c r="C33" s="11"/>
      <c r="D33" s="11"/>
      <c r="E33" s="11"/>
      <c r="F33" s="14">
        <f>ROUND(F26+F32,5)</f>
        <v>138136.67000000001</v>
      </c>
      <c r="G33" s="11"/>
      <c r="H33" s="14">
        <f>ROUND(H26+H32,5)</f>
        <v>-4363.33</v>
      </c>
      <c r="I33" s="11"/>
      <c r="J33" s="14">
        <f>ROUND(J26+J32,5)</f>
        <v>-19463.34</v>
      </c>
      <c r="K33" s="11"/>
      <c r="L33" s="14">
        <f>ROUND(L26+L32,5)</f>
        <v>-24263.33</v>
      </c>
      <c r="M33" s="11"/>
      <c r="N33" s="14">
        <f>ROUND(N26+N32,5)</f>
        <v>-4563.33</v>
      </c>
      <c r="O33" s="11"/>
      <c r="P33" s="14">
        <f>ROUND(P26+P32,5)</f>
        <v>-6463.34</v>
      </c>
      <c r="R33" s="14">
        <f>ROUND(R26+R32,5)</f>
        <v>-8063.33</v>
      </c>
      <c r="S33" s="11"/>
      <c r="T33" s="14">
        <f>ROUND(T26+T32,5)</f>
        <v>-41963.33</v>
      </c>
      <c r="U33" s="11"/>
      <c r="V33" s="14">
        <f>ROUND(V26+V32,5)</f>
        <v>-6763.34</v>
      </c>
      <c r="X33" s="14">
        <f>ROUND(X26+X32,5)</f>
        <v>-4783.33</v>
      </c>
      <c r="Y33" s="11"/>
      <c r="Z33" s="14">
        <f>ROUND(Z26+Z32,5)</f>
        <v>-5663.33</v>
      </c>
      <c r="AA33" s="11"/>
      <c r="AB33" s="14">
        <f>ROUND(AB26+AB32,5)</f>
        <v>-6783.34</v>
      </c>
      <c r="AD33" s="14">
        <f>ROUND(AD26+AD32,5)</f>
        <v>5000</v>
      </c>
    </row>
    <row r="34" spans="1:30" ht="16.5" thickTop="1" x14ac:dyDescent="0.25"/>
    <row r="35" spans="1:30" ht="16.5" thickBot="1" x14ac:dyDescent="0.3">
      <c r="A35" s="2" t="s">
        <v>19</v>
      </c>
      <c r="F35" s="1">
        <f>F33</f>
        <v>138136.67000000001</v>
      </c>
      <c r="G35" s="1"/>
      <c r="H35" s="1">
        <f>F35+H33</f>
        <v>133773.34000000003</v>
      </c>
      <c r="I35" s="1"/>
      <c r="J35" s="1">
        <f>H35+J33</f>
        <v>114310.00000000003</v>
      </c>
      <c r="K35" s="15"/>
      <c r="L35" s="15">
        <f>J35+L33</f>
        <v>90046.670000000027</v>
      </c>
      <c r="M35" s="15"/>
      <c r="N35" s="15">
        <f>L35+N33</f>
        <v>85483.340000000026</v>
      </c>
      <c r="O35" s="15"/>
      <c r="P35" s="15">
        <f>N35+P33</f>
        <v>79020.000000000029</v>
      </c>
      <c r="Q35" s="15"/>
      <c r="R35" s="15">
        <f>P35+R33</f>
        <v>70956.670000000027</v>
      </c>
      <c r="S35" s="15"/>
      <c r="T35" s="15">
        <f>R35+T33</f>
        <v>28993.340000000026</v>
      </c>
      <c r="U35" s="15"/>
      <c r="V35" s="15">
        <f>T35+V33</f>
        <v>22230.000000000025</v>
      </c>
      <c r="W35" s="15"/>
      <c r="X35" s="15">
        <f>V35+X33</f>
        <v>17446.670000000027</v>
      </c>
      <c r="Y35" s="15"/>
      <c r="Z35" s="15">
        <f>X35+Z33</f>
        <v>11783.340000000027</v>
      </c>
      <c r="AA35" s="15"/>
      <c r="AB35" s="15">
        <f>Z35+AB33</f>
        <v>5000.0000000000273</v>
      </c>
      <c r="AD35" s="16">
        <f>AD33</f>
        <v>5000</v>
      </c>
    </row>
    <row r="36" spans="1:30" ht="16.5" thickTop="1" x14ac:dyDescent="0.25"/>
    <row r="38" spans="1:30" ht="24" customHeight="1" x14ac:dyDescent="0.25">
      <c r="A38" s="17" t="s">
        <v>39</v>
      </c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39" customHeight="1" x14ac:dyDescent="0.25">
      <c r="B39" s="17"/>
      <c r="C39" s="28" t="s">
        <v>49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36" customHeight="1" x14ac:dyDescent="0.25">
      <c r="A40" s="17"/>
      <c r="B40" s="17"/>
      <c r="C40" s="28" t="s">
        <v>48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41.25" customHeight="1" x14ac:dyDescent="0.25">
      <c r="A41" s="17"/>
      <c r="B41" s="17"/>
      <c r="C41" s="28" t="s">
        <v>47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39" customHeight="1" x14ac:dyDescent="0.25">
      <c r="A42" s="17"/>
      <c r="B42" s="17"/>
      <c r="C42" s="29" t="s">
        <v>50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60" customHeight="1" x14ac:dyDescent="0.25">
      <c r="A43" s="17"/>
      <c r="B43" s="17"/>
      <c r="C43" s="28" t="s">
        <v>41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18" x14ac:dyDescent="0.2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ht="18.75" thickBot="1" x14ac:dyDescent="0.3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t="18" x14ac:dyDescent="0.2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t="18" x14ac:dyDescent="0.25">
      <c r="A47" s="17"/>
      <c r="B47" s="17"/>
      <c r="C47" s="17"/>
      <c r="D47" s="17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</sheetData>
  <mergeCells count="5">
    <mergeCell ref="C41:AD41"/>
    <mergeCell ref="C42:AD42"/>
    <mergeCell ref="C43:AD43"/>
    <mergeCell ref="C40:AD40"/>
    <mergeCell ref="C39:AD39"/>
  </mergeCells>
  <pageMargins left="0.1" right="0.1" top="0.85" bottom="0.5" header="0.25" footer="0.5"/>
  <pageSetup scale="55" orientation="landscape" horizontalDpi="4294967295" verticalDpi="4294967295" r:id="rId1"/>
  <headerFooter alignWithMargins="0">
    <oddHeader>&amp;C&amp;"Arial,Bold"&amp;14 Wilderness Ridge Homeowners Association
 2024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>Bank of the 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BOTW</dc:creator>
  <cp:lastModifiedBy>amurray@vermeerhp.com</cp:lastModifiedBy>
  <cp:lastPrinted>2023-11-16T15:53:49Z</cp:lastPrinted>
  <dcterms:created xsi:type="dcterms:W3CDTF">2008-10-22T21:24:58Z</dcterms:created>
  <dcterms:modified xsi:type="dcterms:W3CDTF">2023-11-16T15:53:53Z</dcterms:modified>
</cp:coreProperties>
</file>